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Default Extension="xml" ContentType="application/xml"/>
  <Default Extension="jpeg" ContentType="image/jpeg"/>
  <Override PartName="/xl/theme/theme1.xml" ContentType="application/vnd.openxmlformats-officedocument.theme+xml"/>
  <Override PartName="/xl/calcChain.xml" ContentType="application/vnd.openxmlformats-officedocument.spreadsheetml.calcChain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960" yWindow="-420" windowWidth="20600" windowHeight="11520" tabRatio="500"/>
  </bookViews>
  <sheets>
    <sheet name="Sheet1" sheetId="1" r:id="rId1"/>
  </sheets>
  <calcPr calcId="130404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H83" i="1"/>
  <c r="E82"/>
  <c r="E81"/>
  <c r="E80"/>
  <c r="E79"/>
  <c r="E78"/>
  <c r="E77"/>
  <c r="E76"/>
  <c r="E75"/>
  <c r="E74"/>
  <c r="E73"/>
  <c r="E72"/>
  <c r="C63"/>
  <c r="C59"/>
  <c r="C57"/>
  <c r="C56"/>
  <c r="C38"/>
  <c r="E37"/>
  <c r="D37"/>
  <c r="C37"/>
  <c r="E35"/>
  <c r="E34"/>
  <c r="E33"/>
  <c r="E32"/>
  <c r="E31"/>
  <c r="E30"/>
  <c r="E29"/>
  <c r="E28"/>
  <c r="E27"/>
  <c r="E26"/>
  <c r="E25"/>
  <c r="E24"/>
  <c r="E23"/>
</calcChain>
</file>

<file path=xl/sharedStrings.xml><?xml version="1.0" encoding="utf-8"?>
<sst xmlns="http://schemas.openxmlformats.org/spreadsheetml/2006/main" count="219" uniqueCount="69">
  <si>
    <t>Ask</t>
    <phoneticPr fontId="2" type="noConversion"/>
  </si>
  <si>
    <t>Rank Bids in Descending Order:</t>
    <phoneticPr fontId="2" type="noConversion"/>
  </si>
  <si>
    <t>Rank Asks in Ascending Order:</t>
    <phoneticPr fontId="2" type="noConversion"/>
  </si>
  <si>
    <t>Average:</t>
    <phoneticPr fontId="2" type="noConversion"/>
  </si>
  <si>
    <t>Round to nearest 1/8:</t>
    <phoneticPr fontId="2" type="noConversion"/>
  </si>
  <si>
    <t xml:space="preserve">  Initial Spread Midpoint</t>
    <phoneticPr fontId="2" type="noConversion"/>
  </si>
  <si>
    <t>&lt;-- We have one cross (Tradable)</t>
    <phoneticPr fontId="2" type="noConversion"/>
  </si>
  <si>
    <t>Offer</t>
  </si>
  <si>
    <t>Total Offers to Sell:</t>
    <phoneticPr fontId="2" type="noConversion"/>
  </si>
  <si>
    <t xml:space="preserve">Total Bids to Buy:   </t>
    <phoneticPr fontId="2" type="noConversion"/>
  </si>
  <si>
    <t>Marketable Order to buy are penalized (Fee to ISDA):</t>
    <phoneticPr fontId="2" type="noConversion"/>
  </si>
  <si>
    <t>RBS:</t>
    <phoneticPr fontId="2" type="noConversion"/>
  </si>
  <si>
    <t>Bid Size:</t>
    <phoneticPr fontId="2" type="noConversion"/>
  </si>
  <si>
    <t>The above information is released and Step 1 of the Auction is Complete.</t>
    <phoneticPr fontId="2" type="noConversion"/>
  </si>
  <si>
    <t>2. Take the average of the top 1/2 (rounded up) of crossed bid/asks.</t>
    <phoneticPr fontId="2" type="noConversion"/>
  </si>
  <si>
    <t>1. Discard the crossed quotes.</t>
    <phoneticPr fontId="2" type="noConversion"/>
  </si>
  <si>
    <t>UBS AG</t>
    <phoneticPr fontId="2" type="noConversion"/>
  </si>
  <si>
    <t>Credit Suisse International</t>
    <phoneticPr fontId="2" type="noConversion"/>
  </si>
  <si>
    <t>Deutsche Bank AG</t>
    <phoneticPr fontId="2" type="noConversion"/>
  </si>
  <si>
    <t>HSBC Bank PLC</t>
    <phoneticPr fontId="2" type="noConversion"/>
  </si>
  <si>
    <t>Nomura International PLC</t>
    <phoneticPr fontId="2" type="noConversion"/>
  </si>
  <si>
    <t>Orders below here receive nothing at auction</t>
    <phoneticPr fontId="2" type="noConversion"/>
  </si>
  <si>
    <t>&lt;-- Final Price is set at 21.5.</t>
    <phoneticPr fontId="2" type="noConversion"/>
  </si>
  <si>
    <t xml:space="preserve">   A 2-3 hour period ensues to allow dealers to submit bids.</t>
    <phoneticPr fontId="2" type="noConversion"/>
  </si>
  <si>
    <t>Results from the Credit Fixings Auction for the Hellenic Republic (Sovereign) Debt</t>
    <phoneticPr fontId="2" type="noConversion"/>
  </si>
  <si>
    <t>March 19, 2012.    Data from:  http://www.creditfixings.com/CreditEventAuctions/results.jsp?ticker=GREECE</t>
    <phoneticPr fontId="2" type="noConversion"/>
  </si>
  <si>
    <t>STEP 1:</t>
    <phoneticPr fontId="2" type="noConversion"/>
  </si>
  <si>
    <t>STEP 2:</t>
    <phoneticPr fontId="2" type="noConversion"/>
  </si>
  <si>
    <t>Since Net Open Interest is to sell, Step 2 Involves dealers submitting limit orders to buy:</t>
    <phoneticPr fontId="2" type="noConversion"/>
  </si>
  <si>
    <t>22.75*</t>
  </si>
  <si>
    <t>22.125*</t>
  </si>
  <si>
    <t>21.75*</t>
  </si>
  <si>
    <t>21.625*</t>
  </si>
  <si>
    <t>21.5^</t>
  </si>
  <si>
    <t>Bidder</t>
    <phoneticPr fontId="2" type="noConversion"/>
  </si>
  <si>
    <t>Amount</t>
    <phoneticPr fontId="2" type="noConversion"/>
  </si>
  <si>
    <t>Remaining Supply:</t>
    <phoneticPr fontId="2" type="noConversion"/>
  </si>
  <si>
    <t>Note that there are 120 to buy at 21.5, but only 102.1 available.  So we close out at 21.5, and each of these next</t>
    <phoneticPr fontId="2" type="noConversion"/>
  </si>
  <si>
    <t>2 dealers receives:</t>
    <phoneticPr fontId="2" type="noConversion"/>
  </si>
  <si>
    <t>Physical Settlement Requests:</t>
    <phoneticPr fontId="2" type="noConversion"/>
  </si>
  <si>
    <t>Net:</t>
    <phoneticPr fontId="2" type="noConversion"/>
  </si>
  <si>
    <t xml:space="preserve">  Offers to Sell</t>
    <phoneticPr fontId="2" type="noConversion"/>
  </si>
  <si>
    <t xml:space="preserve">  Initial Bids are carried through.  If the bid was marketable, it is reduced to initial market midpoint level.</t>
    <phoneticPr fontId="2" type="noConversion"/>
  </si>
  <si>
    <t>The Royal Bank of Scotland PLC</t>
    <phoneticPr fontId="2" type="noConversion"/>
  </si>
  <si>
    <t>Bank of America N.A.</t>
    <phoneticPr fontId="2" type="noConversion"/>
  </si>
  <si>
    <t>JPMorgan Chase Bank N.A.</t>
    <phoneticPr fontId="2" type="noConversion"/>
  </si>
  <si>
    <t>Goldman Sachs International</t>
    <phoneticPr fontId="2" type="noConversion"/>
  </si>
  <si>
    <t>Barclays Bank PLC</t>
    <phoneticPr fontId="2" type="noConversion"/>
  </si>
  <si>
    <t>Société Générale</t>
    <phoneticPr fontId="2" type="noConversion"/>
  </si>
  <si>
    <t>Morgan Stanley &amp; Co. International PLC</t>
    <phoneticPr fontId="2" type="noConversion"/>
  </si>
  <si>
    <t>BNP Paribas</t>
    <phoneticPr fontId="2" type="noConversion"/>
  </si>
  <si>
    <t>Citigroup Global Markets Limited</t>
    <phoneticPr fontId="2" type="noConversion"/>
  </si>
  <si>
    <t>Bank of America N.A.</t>
  </si>
  <si>
    <t>Barclays Bank PLC</t>
  </si>
  <si>
    <t>BNP Paribas</t>
  </si>
  <si>
    <t>Citigroup Global Markets Limited</t>
  </si>
  <si>
    <t>Credit Suisse International</t>
  </si>
  <si>
    <t>Deutsche Bank AG</t>
  </si>
  <si>
    <t>Goldman Sachs International</t>
  </si>
  <si>
    <t>HSBC Bank PLC</t>
  </si>
  <si>
    <t>JPMorgan Chase Bank N.A.</t>
  </si>
  <si>
    <t>Morgan Stanley &amp; Co. International PLC</t>
  </si>
  <si>
    <t>Nomura International PLC</t>
  </si>
  <si>
    <t>Société Générale</t>
  </si>
  <si>
    <t>The Royal Bank of Scotland PLC</t>
  </si>
  <si>
    <t>UBS AG</t>
  </si>
  <si>
    <t>Firm</t>
    <phoneticPr fontId="2" type="noConversion"/>
  </si>
  <si>
    <t>Bid</t>
  </si>
  <si>
    <t>Bid</t>
    <phoneticPr fontId="2" type="noConversion"/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</si>
</sst>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</numFmts>
  <fonts count="5">
    <font>
      <sz val="10"/>
      <name val="Verdana"/>
    </font>
    <font>
      <b/>
      <sz val="10"/>
      <name val="Verdana"/>
    </font>
    <font>
      <sz val="8"/>
      <name val="Verdana"/>
    </font>
    <font>
      <sz val="10"/>
      <color indexed="10"/>
      <name val="Verdana"/>
    </font>
    <font>
      <b/>
      <sz val="10"/>
      <color indexed="10"/>
      <name val="Verdana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/>
    <xf numFmtId="0" fontId="1" fillId="0" borderId="0" xfId="0" applyFont="1"/>
    <xf numFmtId="0" fontId="0" fillId="0" borderId="0" xfId="0" applyAlignment="1">
      <alignment horizontal="left" wrapText="1"/>
    </xf>
    <xf numFmtId="0" fontId="1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sheetPr published="0" enableFormatConditionsCalculation="0"/>
  <dimension ref="A1:H202"/>
  <sheetViews>
    <sheetView tabSelected="1" workbookViewId="0">
      <selection activeCell="F38" sqref="F38"/>
    </sheetView>
  </sheetViews>
  <sheetFormatPr baseColWidth="10" defaultRowHeight="13"/>
  <cols>
    <col min="1" max="1" width="21.140625" customWidth="1"/>
    <col min="2" max="2" width="17.5703125" customWidth="1"/>
  </cols>
  <sheetData>
    <row r="1" spans="1:6">
      <c r="A1" t="s">
        <v>24</v>
      </c>
    </row>
    <row r="2" spans="1:6">
      <c r="A2" t="s">
        <v>25</v>
      </c>
    </row>
    <row r="4" spans="1:6">
      <c r="A4" s="5" t="s">
        <v>26</v>
      </c>
    </row>
    <row r="5" spans="1:6">
      <c r="B5" t="s">
        <v>66</v>
      </c>
      <c r="C5" t="s">
        <v>68</v>
      </c>
      <c r="D5" t="s">
        <v>0</v>
      </c>
      <c r="E5" t="s">
        <v>12</v>
      </c>
      <c r="F5">
        <v>5000000</v>
      </c>
    </row>
    <row r="6" spans="1:6">
      <c r="B6" s="1" t="s">
        <v>52</v>
      </c>
      <c r="C6" s="1">
        <v>21.625</v>
      </c>
      <c r="D6" s="1">
        <v>23.625</v>
      </c>
    </row>
    <row r="7" spans="1:6">
      <c r="B7" s="1" t="s">
        <v>53</v>
      </c>
      <c r="C7" s="1">
        <v>21</v>
      </c>
      <c r="D7" s="1">
        <v>23</v>
      </c>
    </row>
    <row r="8" spans="1:6">
      <c r="B8" s="1" t="s">
        <v>54</v>
      </c>
      <c r="C8" s="1">
        <v>20.75</v>
      </c>
      <c r="D8" s="1">
        <v>22.75</v>
      </c>
    </row>
    <row r="9" spans="1:6" ht="26">
      <c r="B9" s="1" t="s">
        <v>55</v>
      </c>
      <c r="C9" s="1">
        <v>20.5</v>
      </c>
      <c r="D9" s="1">
        <v>22.5</v>
      </c>
    </row>
    <row r="10" spans="1:6" ht="26">
      <c r="B10" s="1" t="s">
        <v>56</v>
      </c>
      <c r="C10" s="1">
        <v>20.25</v>
      </c>
      <c r="D10" s="1">
        <v>22.25</v>
      </c>
    </row>
    <row r="11" spans="1:6">
      <c r="B11" s="1" t="s">
        <v>57</v>
      </c>
      <c r="C11" s="1">
        <v>20.25</v>
      </c>
      <c r="D11" s="1">
        <v>22.25</v>
      </c>
    </row>
    <row r="12" spans="1:6" ht="26">
      <c r="B12" s="1" t="s">
        <v>58</v>
      </c>
      <c r="C12" s="1">
        <v>21.125</v>
      </c>
      <c r="D12" s="1">
        <v>23.125</v>
      </c>
    </row>
    <row r="13" spans="1:6">
      <c r="B13" s="1" t="s">
        <v>59</v>
      </c>
      <c r="C13" s="1">
        <v>20.25</v>
      </c>
      <c r="D13" s="1">
        <v>22.25</v>
      </c>
    </row>
    <row r="14" spans="1:6" ht="26">
      <c r="B14" s="1" t="s">
        <v>60</v>
      </c>
      <c r="C14" s="1">
        <v>21.25</v>
      </c>
      <c r="D14" s="1">
        <v>23.25</v>
      </c>
    </row>
    <row r="15" spans="1:6" ht="26">
      <c r="B15" s="1" t="s">
        <v>61</v>
      </c>
      <c r="C15" s="1">
        <v>21</v>
      </c>
      <c r="D15" s="1">
        <v>23</v>
      </c>
    </row>
    <row r="16" spans="1:6" ht="26">
      <c r="B16" s="1" t="s">
        <v>62</v>
      </c>
      <c r="C16" s="1">
        <v>20</v>
      </c>
      <c r="D16" s="1">
        <v>22</v>
      </c>
    </row>
    <row r="17" spans="2:5">
      <c r="B17" s="1" t="s">
        <v>63</v>
      </c>
      <c r="C17" s="1">
        <v>21</v>
      </c>
      <c r="D17" s="1">
        <v>23</v>
      </c>
    </row>
    <row r="18" spans="2:5" ht="26">
      <c r="B18" s="1" t="s">
        <v>64</v>
      </c>
      <c r="C18" s="1">
        <v>22</v>
      </c>
      <c r="D18" s="1">
        <v>24</v>
      </c>
    </row>
    <row r="19" spans="2:5">
      <c r="B19" s="1" t="s">
        <v>65</v>
      </c>
      <c r="C19" s="1">
        <v>20.5</v>
      </c>
      <c r="D19" s="1">
        <v>22.5</v>
      </c>
    </row>
    <row r="21" spans="2:5" ht="26">
      <c r="B21" s="1" t="s">
        <v>1</v>
      </c>
      <c r="D21" t="s">
        <v>2</v>
      </c>
    </row>
    <row r="22" spans="2:5">
      <c r="C22" s="3">
        <v>22</v>
      </c>
      <c r="D22" s="3">
        <v>22</v>
      </c>
      <c r="E22" s="4" t="s">
        <v>6</v>
      </c>
    </row>
    <row r="23" spans="2:5">
      <c r="C23" s="1">
        <v>21.625</v>
      </c>
      <c r="D23" s="1">
        <v>22.25</v>
      </c>
      <c r="E23" s="5">
        <f>0.5*(C23+D23)</f>
        <v>21.9375</v>
      </c>
    </row>
    <row r="24" spans="2:5">
      <c r="C24" s="1">
        <v>21.25</v>
      </c>
      <c r="D24" s="1">
        <v>22.25</v>
      </c>
      <c r="E24" s="5">
        <f t="shared" ref="E24:E35" si="0">0.5*(C24+D24)</f>
        <v>21.75</v>
      </c>
    </row>
    <row r="25" spans="2:5">
      <c r="C25" s="1">
        <v>21.125</v>
      </c>
      <c r="D25" s="1">
        <v>22.25</v>
      </c>
      <c r="E25" s="5">
        <f t="shared" si="0"/>
        <v>21.6875</v>
      </c>
    </row>
    <row r="26" spans="2:5">
      <c r="C26" s="1">
        <v>21</v>
      </c>
      <c r="D26" s="1">
        <v>22.5</v>
      </c>
      <c r="E26" s="5">
        <f t="shared" si="0"/>
        <v>21.75</v>
      </c>
    </row>
    <row r="27" spans="2:5">
      <c r="C27" s="1">
        <v>21</v>
      </c>
      <c r="D27" s="1">
        <v>22.5</v>
      </c>
      <c r="E27" s="5">
        <f t="shared" si="0"/>
        <v>21.75</v>
      </c>
    </row>
    <row r="28" spans="2:5">
      <c r="C28" s="1">
        <v>21</v>
      </c>
      <c r="D28" s="1">
        <v>22.75</v>
      </c>
      <c r="E28" s="5">
        <f t="shared" si="0"/>
        <v>21.875</v>
      </c>
    </row>
    <row r="29" spans="2:5">
      <c r="C29" s="1">
        <v>20.75</v>
      </c>
      <c r="D29" s="1">
        <v>23</v>
      </c>
      <c r="E29" s="5">
        <f t="shared" si="0"/>
        <v>21.875</v>
      </c>
    </row>
    <row r="30" spans="2:5">
      <c r="C30" s="1">
        <v>20.5</v>
      </c>
      <c r="D30" s="1">
        <v>23</v>
      </c>
      <c r="E30">
        <f t="shared" si="0"/>
        <v>21.75</v>
      </c>
    </row>
    <row r="31" spans="2:5">
      <c r="C31" s="1">
        <v>20.5</v>
      </c>
      <c r="D31" s="1">
        <v>23</v>
      </c>
      <c r="E31">
        <f t="shared" si="0"/>
        <v>21.75</v>
      </c>
    </row>
    <row r="32" spans="2:5">
      <c r="C32" s="1">
        <v>20.25</v>
      </c>
      <c r="D32" s="1">
        <v>23.125</v>
      </c>
      <c r="E32">
        <f t="shared" si="0"/>
        <v>21.6875</v>
      </c>
    </row>
    <row r="33" spans="2:6">
      <c r="C33" s="1">
        <v>20.25</v>
      </c>
      <c r="D33" s="1">
        <v>23.25</v>
      </c>
      <c r="E33">
        <f t="shared" si="0"/>
        <v>21.75</v>
      </c>
    </row>
    <row r="34" spans="2:6">
      <c r="C34" s="1">
        <v>20.25</v>
      </c>
      <c r="D34" s="1">
        <v>23.625</v>
      </c>
      <c r="E34">
        <f t="shared" si="0"/>
        <v>21.9375</v>
      </c>
    </row>
    <row r="35" spans="2:6">
      <c r="C35" s="1">
        <v>20</v>
      </c>
      <c r="D35" s="1">
        <v>24</v>
      </c>
      <c r="E35">
        <f t="shared" si="0"/>
        <v>22</v>
      </c>
    </row>
    <row r="37" spans="2:6">
      <c r="B37" t="s">
        <v>3</v>
      </c>
      <c r="C37">
        <f>AVERAGE(E23:E29)</f>
        <v>21.803571428571427</v>
      </c>
      <c r="D37">
        <f>MOD(C37,INT(C37))</f>
        <v>0.80357142857142705</v>
      </c>
      <c r="E37">
        <f>D37/0.125</f>
        <v>6.4285714285714164</v>
      </c>
      <c r="F37" t="s">
        <v>15</v>
      </c>
    </row>
    <row r="38" spans="2:6">
      <c r="B38" t="s">
        <v>4</v>
      </c>
      <c r="C38" s="5">
        <f>INT(C37)+ROUND(E37,0)/8</f>
        <v>21.75</v>
      </c>
      <c r="D38" t="s">
        <v>5</v>
      </c>
      <c r="F38" t="s">
        <v>14</v>
      </c>
    </row>
    <row r="40" spans="2:6">
      <c r="B40" s="5" t="s">
        <v>39</v>
      </c>
    </row>
    <row r="41" spans="2:6">
      <c r="B41" s="1" t="s">
        <v>54</v>
      </c>
      <c r="C41" s="1" t="s">
        <v>7</v>
      </c>
      <c r="D41" s="1">
        <v>158</v>
      </c>
    </row>
    <row r="42" spans="2:6" ht="26">
      <c r="B42" s="1" t="s">
        <v>55</v>
      </c>
      <c r="C42" s="1" t="s">
        <v>7</v>
      </c>
      <c r="D42" s="1">
        <v>111.1</v>
      </c>
    </row>
    <row r="43" spans="2:6" ht="26">
      <c r="B43" s="1" t="s">
        <v>56</v>
      </c>
      <c r="C43" s="1" t="s">
        <v>7</v>
      </c>
      <c r="D43" s="1">
        <v>0</v>
      </c>
    </row>
    <row r="44" spans="2:6">
      <c r="B44" s="1" t="s">
        <v>57</v>
      </c>
      <c r="C44" s="1" t="s">
        <v>7</v>
      </c>
      <c r="D44" s="1">
        <v>12.55</v>
      </c>
    </row>
    <row r="45" spans="2:6" ht="26">
      <c r="B45" s="1" t="s">
        <v>58</v>
      </c>
      <c r="C45" s="1" t="s">
        <v>7</v>
      </c>
      <c r="D45" s="1">
        <v>18</v>
      </c>
    </row>
    <row r="46" spans="2:6">
      <c r="B46" s="1" t="s">
        <v>59</v>
      </c>
      <c r="C46" s="1" t="s">
        <v>7</v>
      </c>
      <c r="D46" s="1">
        <v>332</v>
      </c>
    </row>
    <row r="47" spans="2:6" ht="26">
      <c r="B47" s="1" t="s">
        <v>62</v>
      </c>
      <c r="C47" s="1" t="s">
        <v>7</v>
      </c>
      <c r="D47" s="1">
        <v>6.3</v>
      </c>
    </row>
    <row r="48" spans="2:6">
      <c r="B48" s="1" t="s">
        <v>63</v>
      </c>
      <c r="C48" s="1" t="s">
        <v>7</v>
      </c>
      <c r="D48" s="1">
        <v>5</v>
      </c>
    </row>
    <row r="49" spans="2:4" ht="26">
      <c r="B49" s="1" t="s">
        <v>64</v>
      </c>
      <c r="C49" s="1" t="s">
        <v>7</v>
      </c>
      <c r="D49" s="1">
        <v>5</v>
      </c>
    </row>
    <row r="50" spans="2:4">
      <c r="B50" s="1" t="s">
        <v>52</v>
      </c>
      <c r="C50" s="1" t="s">
        <v>67</v>
      </c>
      <c r="D50" s="1">
        <v>17</v>
      </c>
    </row>
    <row r="51" spans="2:4">
      <c r="B51" s="1" t="s">
        <v>53</v>
      </c>
      <c r="C51" s="1" t="s">
        <v>67</v>
      </c>
      <c r="D51" s="1">
        <v>24.3</v>
      </c>
    </row>
    <row r="52" spans="2:4" ht="26">
      <c r="B52" s="1" t="s">
        <v>60</v>
      </c>
      <c r="C52" s="1" t="s">
        <v>67</v>
      </c>
      <c r="D52" s="1">
        <v>17.850000000000001</v>
      </c>
    </row>
    <row r="53" spans="2:4" ht="26">
      <c r="B53" s="1" t="s">
        <v>61</v>
      </c>
      <c r="C53" s="1" t="s">
        <v>67</v>
      </c>
      <c r="D53" s="1">
        <v>236.55</v>
      </c>
    </row>
    <row r="54" spans="2:4">
      <c r="B54" s="1" t="s">
        <v>65</v>
      </c>
      <c r="C54" s="1" t="s">
        <v>67</v>
      </c>
      <c r="D54" s="1">
        <v>60.65</v>
      </c>
    </row>
    <row r="56" spans="2:4">
      <c r="B56" s="1" t="s">
        <v>8</v>
      </c>
      <c r="C56">
        <f>SUM(D41:D49)</f>
        <v>647.95000000000005</v>
      </c>
    </row>
    <row r="57" spans="2:4">
      <c r="B57" s="1" t="s">
        <v>9</v>
      </c>
      <c r="C57">
        <f>SUM(D50:D54)</f>
        <v>356.34999999999997</v>
      </c>
    </row>
    <row r="59" spans="2:4">
      <c r="B59" s="7" t="s">
        <v>40</v>
      </c>
      <c r="C59" s="5">
        <f>C56-C57</f>
        <v>291.60000000000008</v>
      </c>
      <c r="D59" s="5" t="s">
        <v>41</v>
      </c>
    </row>
    <row r="61" spans="2:4" ht="39">
      <c r="B61" s="6" t="s">
        <v>10</v>
      </c>
    </row>
    <row r="63" spans="2:4">
      <c r="B63" t="s">
        <v>11</v>
      </c>
      <c r="C63">
        <f>(C18-C38)/100*F5</f>
        <v>12500</v>
      </c>
    </row>
    <row r="66" spans="1:6">
      <c r="A66" t="s">
        <v>13</v>
      </c>
    </row>
    <row r="67" spans="1:6">
      <c r="A67" t="s">
        <v>23</v>
      </c>
    </row>
    <row r="69" spans="1:6">
      <c r="A69" s="5" t="s">
        <v>27</v>
      </c>
    </row>
    <row r="70" spans="1:6">
      <c r="B70" t="s">
        <v>28</v>
      </c>
    </row>
    <row r="71" spans="1:6">
      <c r="E71" t="s">
        <v>36</v>
      </c>
    </row>
    <row r="72" spans="1:6">
      <c r="B72" t="s">
        <v>34</v>
      </c>
      <c r="C72" t="s">
        <v>68</v>
      </c>
      <c r="D72" t="s">
        <v>35</v>
      </c>
      <c r="E72">
        <f>C59</f>
        <v>291.60000000000008</v>
      </c>
    </row>
    <row r="73" spans="1:6" ht="26">
      <c r="B73" s="1" t="s">
        <v>60</v>
      </c>
      <c r="C73" s="1" t="s">
        <v>29</v>
      </c>
      <c r="D73" s="1">
        <v>50</v>
      </c>
      <c r="E73">
        <f>E72-D73</f>
        <v>241.60000000000008</v>
      </c>
    </row>
    <row r="74" spans="1:6">
      <c r="B74" s="1" t="s">
        <v>57</v>
      </c>
      <c r="C74" s="1" t="s">
        <v>29</v>
      </c>
      <c r="D74" s="1">
        <v>19.5</v>
      </c>
      <c r="E74">
        <f t="shared" ref="E74:E81" si="1">E73-D74</f>
        <v>222.10000000000008</v>
      </c>
    </row>
    <row r="75" spans="1:6" ht="26">
      <c r="B75" s="1" t="s">
        <v>55</v>
      </c>
      <c r="C75" s="1" t="s">
        <v>29</v>
      </c>
      <c r="D75" s="1">
        <v>10</v>
      </c>
      <c r="E75">
        <f t="shared" si="1"/>
        <v>212.10000000000008</v>
      </c>
    </row>
    <row r="76" spans="1:6" ht="26">
      <c r="B76" s="1" t="s">
        <v>56</v>
      </c>
      <c r="C76" s="1" t="s">
        <v>29</v>
      </c>
      <c r="D76" s="1">
        <v>5</v>
      </c>
      <c r="E76">
        <f t="shared" si="1"/>
        <v>207.10000000000008</v>
      </c>
    </row>
    <row r="77" spans="1:6" ht="26">
      <c r="B77" s="1" t="s">
        <v>56</v>
      </c>
      <c r="C77" s="1" t="s">
        <v>30</v>
      </c>
      <c r="D77" s="1">
        <v>5</v>
      </c>
      <c r="E77">
        <f t="shared" si="1"/>
        <v>202.10000000000008</v>
      </c>
    </row>
    <row r="78" spans="1:6" ht="26">
      <c r="B78" s="1" t="s">
        <v>55</v>
      </c>
      <c r="C78" s="1" t="s">
        <v>31</v>
      </c>
      <c r="D78" s="1">
        <v>50</v>
      </c>
      <c r="E78">
        <f t="shared" si="1"/>
        <v>152.10000000000008</v>
      </c>
    </row>
    <row r="79" spans="1:6">
      <c r="B79" s="1" t="s">
        <v>53</v>
      </c>
      <c r="C79" s="1" t="s">
        <v>31</v>
      </c>
      <c r="D79" s="1">
        <v>10</v>
      </c>
      <c r="E79">
        <f t="shared" si="1"/>
        <v>142.10000000000008</v>
      </c>
    </row>
    <row r="80" spans="1:6" ht="26">
      <c r="B80" s="7" t="s">
        <v>43</v>
      </c>
      <c r="C80" s="7" t="s">
        <v>31</v>
      </c>
      <c r="D80" s="7">
        <v>5</v>
      </c>
      <c r="E80">
        <f t="shared" si="1"/>
        <v>137.10000000000008</v>
      </c>
      <c r="F80" s="5" t="s">
        <v>42</v>
      </c>
    </row>
    <row r="81" spans="2:8">
      <c r="B81" s="1" t="s">
        <v>53</v>
      </c>
      <c r="C81" s="1" t="s">
        <v>32</v>
      </c>
      <c r="D81" s="1">
        <v>30</v>
      </c>
      <c r="E81">
        <f t="shared" si="1"/>
        <v>107.10000000000008</v>
      </c>
    </row>
    <row r="82" spans="2:8" ht="26">
      <c r="B82" s="7" t="s">
        <v>44</v>
      </c>
      <c r="C82" s="7" t="s">
        <v>32</v>
      </c>
      <c r="D82" s="7">
        <v>5</v>
      </c>
      <c r="E82">
        <f>E81-D82</f>
        <v>102.10000000000008</v>
      </c>
      <c r="F82" t="s">
        <v>37</v>
      </c>
    </row>
    <row r="83" spans="2:8">
      <c r="B83" s="2" t="s">
        <v>59</v>
      </c>
      <c r="C83" s="2" t="s">
        <v>33</v>
      </c>
      <c r="D83" s="2">
        <v>60</v>
      </c>
      <c r="F83" t="s">
        <v>38</v>
      </c>
      <c r="H83">
        <f>(E82/2/D83)*D83</f>
        <v>51.05000000000004</v>
      </c>
    </row>
    <row r="84" spans="2:8">
      <c r="B84" s="2" t="s">
        <v>53</v>
      </c>
      <c r="C84" s="2" t="s">
        <v>33</v>
      </c>
      <c r="D84" s="2">
        <v>60</v>
      </c>
      <c r="E84" s="4" t="s">
        <v>22</v>
      </c>
    </row>
    <row r="85" spans="2:8" ht="26">
      <c r="B85" s="1" t="s">
        <v>60</v>
      </c>
      <c r="C85" s="1">
        <v>21.375</v>
      </c>
      <c r="D85" s="1">
        <v>20</v>
      </c>
      <c r="F85" s="5" t="s">
        <v>21</v>
      </c>
    </row>
    <row r="86" spans="2:8" ht="26">
      <c r="B86" s="1" t="s">
        <v>56</v>
      </c>
      <c r="C86" s="1">
        <v>21.375</v>
      </c>
      <c r="D86" s="1">
        <v>5</v>
      </c>
    </row>
    <row r="87" spans="2:8" ht="26">
      <c r="B87" s="7" t="s">
        <v>45</v>
      </c>
      <c r="C87" s="7">
        <v>21.25</v>
      </c>
      <c r="D87" s="7">
        <v>5</v>
      </c>
    </row>
    <row r="88" spans="2:8">
      <c r="B88" s="1" t="s">
        <v>65</v>
      </c>
      <c r="C88" s="1">
        <v>21.25</v>
      </c>
      <c r="D88" s="1">
        <v>1</v>
      </c>
    </row>
    <row r="89" spans="2:8" ht="26">
      <c r="B89" s="7" t="s">
        <v>46</v>
      </c>
      <c r="C89" s="7">
        <v>21.125</v>
      </c>
      <c r="D89" s="7">
        <v>5</v>
      </c>
    </row>
    <row r="90" spans="2:8" ht="26">
      <c r="B90" s="1" t="s">
        <v>55</v>
      </c>
      <c r="C90" s="1">
        <v>21</v>
      </c>
      <c r="D90" s="1">
        <v>50</v>
      </c>
    </row>
    <row r="91" spans="2:8">
      <c r="B91" s="1" t="s">
        <v>52</v>
      </c>
      <c r="C91" s="1">
        <v>21</v>
      </c>
      <c r="D91" s="1">
        <v>50</v>
      </c>
    </row>
    <row r="92" spans="2:8" ht="26">
      <c r="B92" s="1" t="s">
        <v>55</v>
      </c>
      <c r="C92" s="1">
        <v>21</v>
      </c>
      <c r="D92" s="1">
        <v>50</v>
      </c>
    </row>
    <row r="93" spans="2:8" ht="26">
      <c r="B93" s="1" t="s">
        <v>62</v>
      </c>
      <c r="C93" s="1">
        <v>21</v>
      </c>
      <c r="D93" s="1">
        <v>25</v>
      </c>
    </row>
    <row r="94" spans="2:8" ht="26">
      <c r="B94" s="1" t="s">
        <v>56</v>
      </c>
      <c r="C94" s="1">
        <v>21</v>
      </c>
      <c r="D94" s="1">
        <v>15</v>
      </c>
    </row>
    <row r="95" spans="2:8">
      <c r="B95" s="1" t="s">
        <v>59</v>
      </c>
      <c r="C95" s="1">
        <v>21</v>
      </c>
      <c r="D95" s="1">
        <v>10</v>
      </c>
    </row>
    <row r="96" spans="2:8">
      <c r="B96" s="7" t="s">
        <v>47</v>
      </c>
      <c r="C96" s="7">
        <v>21</v>
      </c>
      <c r="D96" s="7">
        <v>5</v>
      </c>
    </row>
    <row r="97" spans="2:4">
      <c r="B97" s="7" t="s">
        <v>48</v>
      </c>
      <c r="C97" s="7">
        <v>21</v>
      </c>
      <c r="D97" s="7">
        <v>5</v>
      </c>
    </row>
    <row r="98" spans="2:4" ht="39">
      <c r="B98" s="7" t="s">
        <v>49</v>
      </c>
      <c r="C98" s="7">
        <v>21</v>
      </c>
      <c r="D98" s="7">
        <v>5</v>
      </c>
    </row>
    <row r="99" spans="2:4" ht="26">
      <c r="B99" s="1" t="s">
        <v>56</v>
      </c>
      <c r="C99" s="1">
        <v>21</v>
      </c>
      <c r="D99" s="1">
        <v>3.5</v>
      </c>
    </row>
    <row r="100" spans="2:4">
      <c r="B100" s="1" t="s">
        <v>65</v>
      </c>
      <c r="C100" s="1">
        <v>20.75</v>
      </c>
      <c r="D100" s="1">
        <v>25</v>
      </c>
    </row>
    <row r="101" spans="2:4">
      <c r="B101" s="7" t="s">
        <v>50</v>
      </c>
      <c r="C101" s="7">
        <v>20.75</v>
      </c>
      <c r="D101" s="7">
        <v>5</v>
      </c>
    </row>
    <row r="102" spans="2:4">
      <c r="B102" s="1" t="s">
        <v>59</v>
      </c>
      <c r="C102" s="1">
        <v>20.625</v>
      </c>
      <c r="D102" s="1">
        <v>15</v>
      </c>
    </row>
    <row r="103" spans="2:4" ht="26">
      <c r="B103" s="1" t="s">
        <v>56</v>
      </c>
      <c r="C103" s="1">
        <v>20.625</v>
      </c>
      <c r="D103" s="1">
        <v>10</v>
      </c>
    </row>
    <row r="104" spans="2:4">
      <c r="B104" s="1" t="s">
        <v>65</v>
      </c>
      <c r="C104" s="1">
        <v>20.5</v>
      </c>
      <c r="D104" s="1">
        <v>100</v>
      </c>
    </row>
    <row r="105" spans="2:4" ht="26">
      <c r="B105" s="1" t="s">
        <v>55</v>
      </c>
      <c r="C105" s="1">
        <v>20.5</v>
      </c>
      <c r="D105" s="1">
        <v>40</v>
      </c>
    </row>
    <row r="106" spans="2:4" ht="26">
      <c r="B106" s="7" t="s">
        <v>51</v>
      </c>
      <c r="C106" s="7">
        <v>20.5</v>
      </c>
      <c r="D106" s="7">
        <v>5</v>
      </c>
    </row>
    <row r="107" spans="2:4">
      <c r="B107" s="7" t="s">
        <v>16</v>
      </c>
      <c r="C107" s="7">
        <v>20.5</v>
      </c>
      <c r="D107" s="7">
        <v>5</v>
      </c>
    </row>
    <row r="108" spans="2:4" ht="26">
      <c r="B108" s="1" t="s">
        <v>56</v>
      </c>
      <c r="C108" s="1">
        <v>20.375</v>
      </c>
      <c r="D108" s="1">
        <v>10.5</v>
      </c>
    </row>
    <row r="109" spans="2:4" ht="26">
      <c r="B109" s="1" t="s">
        <v>56</v>
      </c>
      <c r="C109" s="1">
        <v>20.375</v>
      </c>
      <c r="D109" s="1">
        <v>5</v>
      </c>
    </row>
    <row r="110" spans="2:4">
      <c r="B110" s="1" t="s">
        <v>52</v>
      </c>
      <c r="C110" s="1">
        <v>20.25</v>
      </c>
      <c r="D110" s="1">
        <v>25</v>
      </c>
    </row>
    <row r="111" spans="2:4" ht="26">
      <c r="B111" s="7" t="s">
        <v>17</v>
      </c>
      <c r="C111" s="7">
        <v>20.25</v>
      </c>
      <c r="D111" s="7">
        <v>5</v>
      </c>
    </row>
    <row r="112" spans="2:4">
      <c r="B112" s="7" t="s">
        <v>18</v>
      </c>
      <c r="C112" s="7">
        <v>20.25</v>
      </c>
      <c r="D112" s="7">
        <v>5</v>
      </c>
    </row>
    <row r="113" spans="2:4">
      <c r="B113" s="7" t="s">
        <v>19</v>
      </c>
      <c r="C113" s="7">
        <v>20.25</v>
      </c>
      <c r="D113" s="7">
        <v>5</v>
      </c>
    </row>
    <row r="114" spans="2:4">
      <c r="B114" s="1" t="s">
        <v>65</v>
      </c>
      <c r="C114" s="1">
        <v>20.125</v>
      </c>
      <c r="D114" s="1">
        <v>100</v>
      </c>
    </row>
    <row r="115" spans="2:4" ht="26">
      <c r="B115" s="1" t="s">
        <v>56</v>
      </c>
      <c r="C115" s="1">
        <v>20.125</v>
      </c>
      <c r="D115" s="1">
        <v>25</v>
      </c>
    </row>
    <row r="116" spans="2:4">
      <c r="B116" s="1" t="s">
        <v>59</v>
      </c>
      <c r="C116" s="1">
        <v>20.125</v>
      </c>
      <c r="D116" s="1">
        <v>25</v>
      </c>
    </row>
    <row r="117" spans="2:4" ht="26">
      <c r="B117" s="1" t="s">
        <v>58</v>
      </c>
      <c r="C117" s="1">
        <v>20.125</v>
      </c>
      <c r="D117" s="1">
        <v>10</v>
      </c>
    </row>
    <row r="118" spans="2:4">
      <c r="B118" s="1" t="s">
        <v>57</v>
      </c>
      <c r="C118" s="1">
        <v>20.125</v>
      </c>
      <c r="D118" s="1">
        <v>10</v>
      </c>
    </row>
    <row r="119" spans="2:4">
      <c r="B119" s="1" t="s">
        <v>54</v>
      </c>
      <c r="C119" s="1">
        <v>20.125</v>
      </c>
      <c r="D119" s="1">
        <v>5</v>
      </c>
    </row>
    <row r="120" spans="2:4">
      <c r="B120" s="1" t="s">
        <v>54</v>
      </c>
      <c r="C120" s="1">
        <v>20.125</v>
      </c>
      <c r="D120" s="1">
        <v>2</v>
      </c>
    </row>
    <row r="121" spans="2:4">
      <c r="B121" s="1" t="s">
        <v>65</v>
      </c>
      <c r="C121" s="1">
        <v>20</v>
      </c>
      <c r="D121" s="1">
        <v>75</v>
      </c>
    </row>
    <row r="122" spans="2:4" ht="26">
      <c r="B122" s="1" t="s">
        <v>55</v>
      </c>
      <c r="C122" s="1">
        <v>20</v>
      </c>
      <c r="D122" s="1">
        <v>50</v>
      </c>
    </row>
    <row r="123" spans="2:4" ht="26">
      <c r="B123" s="1" t="s">
        <v>55</v>
      </c>
      <c r="C123" s="1">
        <v>20</v>
      </c>
      <c r="D123" s="1">
        <v>40</v>
      </c>
    </row>
    <row r="124" spans="2:4">
      <c r="B124" s="1" t="s">
        <v>53</v>
      </c>
      <c r="C124" s="1">
        <v>20</v>
      </c>
      <c r="D124" s="1">
        <v>25</v>
      </c>
    </row>
    <row r="125" spans="2:4" ht="26">
      <c r="B125" s="1" t="s">
        <v>62</v>
      </c>
      <c r="C125" s="1">
        <v>20</v>
      </c>
      <c r="D125" s="1">
        <v>25</v>
      </c>
    </row>
    <row r="126" spans="2:4">
      <c r="B126" s="1" t="s">
        <v>65</v>
      </c>
      <c r="C126" s="1">
        <v>20</v>
      </c>
      <c r="D126" s="1">
        <v>12</v>
      </c>
    </row>
    <row r="127" spans="2:4">
      <c r="B127" s="1" t="s">
        <v>57</v>
      </c>
      <c r="C127" s="1">
        <v>20</v>
      </c>
      <c r="D127" s="1">
        <v>10</v>
      </c>
    </row>
    <row r="128" spans="2:4" ht="26">
      <c r="B128" s="7" t="s">
        <v>20</v>
      </c>
      <c r="C128" s="7">
        <v>20</v>
      </c>
      <c r="D128" s="7">
        <v>5</v>
      </c>
    </row>
    <row r="129" spans="2:4" ht="26">
      <c r="B129" s="1" t="s">
        <v>58</v>
      </c>
      <c r="C129" s="1">
        <v>20</v>
      </c>
      <c r="D129" s="1">
        <v>4</v>
      </c>
    </row>
    <row r="130" spans="2:4">
      <c r="B130" s="1" t="s">
        <v>59</v>
      </c>
      <c r="C130" s="1">
        <v>19.625</v>
      </c>
      <c r="D130" s="1">
        <v>25</v>
      </c>
    </row>
    <row r="131" spans="2:4" ht="26">
      <c r="B131" s="1" t="s">
        <v>56</v>
      </c>
      <c r="C131" s="1">
        <v>19.625</v>
      </c>
      <c r="D131" s="1">
        <v>25</v>
      </c>
    </row>
    <row r="132" spans="2:4" ht="26">
      <c r="B132" s="1" t="s">
        <v>56</v>
      </c>
      <c r="C132" s="1">
        <v>19.625</v>
      </c>
      <c r="D132" s="1">
        <v>5</v>
      </c>
    </row>
    <row r="133" spans="2:4" ht="26">
      <c r="B133" s="1" t="s">
        <v>58</v>
      </c>
      <c r="C133" s="1">
        <v>19.625</v>
      </c>
      <c r="D133" s="1">
        <v>2</v>
      </c>
    </row>
    <row r="134" spans="2:4">
      <c r="B134" s="1" t="s">
        <v>52</v>
      </c>
      <c r="C134" s="1">
        <v>19.5</v>
      </c>
      <c r="D134" s="1">
        <v>50</v>
      </c>
    </row>
    <row r="135" spans="2:4">
      <c r="B135" s="1" t="s">
        <v>59</v>
      </c>
      <c r="C135" s="1">
        <v>19.5</v>
      </c>
      <c r="D135" s="1">
        <v>30</v>
      </c>
    </row>
    <row r="136" spans="2:4" ht="26">
      <c r="B136" s="1" t="s">
        <v>56</v>
      </c>
      <c r="C136" s="1">
        <v>19.375</v>
      </c>
      <c r="D136" s="1">
        <v>5</v>
      </c>
    </row>
    <row r="137" spans="2:4">
      <c r="B137" s="1" t="s">
        <v>53</v>
      </c>
      <c r="C137" s="1">
        <v>19.25</v>
      </c>
      <c r="D137" s="1">
        <v>38</v>
      </c>
    </row>
    <row r="138" spans="2:4" ht="26">
      <c r="B138" s="1" t="s">
        <v>56</v>
      </c>
      <c r="C138" s="1">
        <v>19.125</v>
      </c>
      <c r="D138" s="1">
        <v>40</v>
      </c>
    </row>
    <row r="139" spans="2:4">
      <c r="B139" s="1" t="s">
        <v>59</v>
      </c>
      <c r="C139" s="1">
        <v>19.125</v>
      </c>
      <c r="D139" s="1">
        <v>35</v>
      </c>
    </row>
    <row r="140" spans="2:4">
      <c r="B140" s="1" t="s">
        <v>54</v>
      </c>
      <c r="C140" s="1">
        <v>19.125</v>
      </c>
      <c r="D140" s="1">
        <v>10</v>
      </c>
    </row>
    <row r="141" spans="2:4" ht="26">
      <c r="B141" s="1" t="s">
        <v>58</v>
      </c>
      <c r="C141" s="1">
        <v>19.125</v>
      </c>
      <c r="D141" s="1">
        <v>10</v>
      </c>
    </row>
    <row r="142" spans="2:4">
      <c r="B142" s="1" t="s">
        <v>54</v>
      </c>
      <c r="C142" s="1">
        <v>19.125</v>
      </c>
      <c r="D142" s="1">
        <v>5</v>
      </c>
    </row>
    <row r="143" spans="2:4">
      <c r="B143" s="1" t="s">
        <v>65</v>
      </c>
      <c r="C143" s="1">
        <v>19</v>
      </c>
      <c r="D143" s="1">
        <v>100</v>
      </c>
    </row>
    <row r="144" spans="2:4" ht="26">
      <c r="B144" s="1" t="s">
        <v>62</v>
      </c>
      <c r="C144" s="1">
        <v>19</v>
      </c>
      <c r="D144" s="1">
        <v>14</v>
      </c>
    </row>
    <row r="145" spans="2:4">
      <c r="B145" s="1" t="s">
        <v>65</v>
      </c>
      <c r="C145" s="1">
        <v>19</v>
      </c>
      <c r="D145" s="1">
        <v>12</v>
      </c>
    </row>
    <row r="146" spans="2:4">
      <c r="B146" s="1" t="s">
        <v>57</v>
      </c>
      <c r="C146" s="1">
        <v>19</v>
      </c>
      <c r="D146" s="1">
        <v>12</v>
      </c>
    </row>
    <row r="147" spans="2:4" ht="26">
      <c r="B147" s="1" t="s">
        <v>61</v>
      </c>
      <c r="C147" s="1">
        <v>19</v>
      </c>
      <c r="D147" s="1">
        <v>12</v>
      </c>
    </row>
    <row r="148" spans="2:4" ht="26">
      <c r="B148" s="1" t="s">
        <v>56</v>
      </c>
      <c r="C148" s="1">
        <v>18.625</v>
      </c>
      <c r="D148" s="1">
        <v>40</v>
      </c>
    </row>
    <row r="149" spans="2:4">
      <c r="B149" s="1" t="s">
        <v>59</v>
      </c>
      <c r="C149" s="1">
        <v>18.625</v>
      </c>
      <c r="D149" s="1">
        <v>35</v>
      </c>
    </row>
    <row r="150" spans="2:4" ht="26">
      <c r="B150" s="1" t="s">
        <v>56</v>
      </c>
      <c r="C150" s="1">
        <v>18.625</v>
      </c>
      <c r="D150" s="1">
        <v>5</v>
      </c>
    </row>
    <row r="151" spans="2:4">
      <c r="B151" s="1" t="s">
        <v>52</v>
      </c>
      <c r="C151" s="1">
        <v>18.5</v>
      </c>
      <c r="D151" s="1">
        <v>75</v>
      </c>
    </row>
    <row r="152" spans="2:4" ht="26">
      <c r="B152" s="1" t="s">
        <v>56</v>
      </c>
      <c r="C152" s="1">
        <v>18.375</v>
      </c>
      <c r="D152" s="1">
        <v>5</v>
      </c>
    </row>
    <row r="153" spans="2:4" ht="26">
      <c r="B153" s="1" t="s">
        <v>62</v>
      </c>
      <c r="C153" s="1">
        <v>18.25</v>
      </c>
      <c r="D153" s="1">
        <v>20</v>
      </c>
    </row>
    <row r="154" spans="2:4">
      <c r="B154" s="1" t="s">
        <v>54</v>
      </c>
      <c r="C154" s="1">
        <v>18.125</v>
      </c>
      <c r="D154" s="1">
        <v>12</v>
      </c>
    </row>
    <row r="155" spans="2:4">
      <c r="B155" s="1" t="s">
        <v>54</v>
      </c>
      <c r="C155" s="1">
        <v>18.125</v>
      </c>
      <c r="D155" s="1">
        <v>10</v>
      </c>
    </row>
    <row r="156" spans="2:4" ht="26">
      <c r="B156" s="1" t="s">
        <v>58</v>
      </c>
      <c r="C156" s="1">
        <v>18.125</v>
      </c>
      <c r="D156" s="1">
        <v>10</v>
      </c>
    </row>
    <row r="157" spans="2:4" ht="26">
      <c r="B157" s="1" t="s">
        <v>58</v>
      </c>
      <c r="C157" s="1">
        <v>18.125</v>
      </c>
      <c r="D157" s="1">
        <v>1</v>
      </c>
    </row>
    <row r="158" spans="2:4">
      <c r="B158" s="1" t="s">
        <v>65</v>
      </c>
      <c r="C158" s="1">
        <v>18</v>
      </c>
      <c r="D158" s="1">
        <v>116</v>
      </c>
    </row>
    <row r="159" spans="2:4">
      <c r="B159" s="1" t="s">
        <v>65</v>
      </c>
      <c r="C159" s="1">
        <v>18</v>
      </c>
      <c r="D159" s="1">
        <v>100</v>
      </c>
    </row>
    <row r="160" spans="2:4" ht="26">
      <c r="B160" s="1" t="s">
        <v>62</v>
      </c>
      <c r="C160" s="1">
        <v>18</v>
      </c>
      <c r="D160" s="1">
        <v>14</v>
      </c>
    </row>
    <row r="161" spans="2:4">
      <c r="B161" s="1" t="s">
        <v>65</v>
      </c>
      <c r="C161" s="1">
        <v>18</v>
      </c>
      <c r="D161" s="1">
        <v>12</v>
      </c>
    </row>
    <row r="162" spans="2:4" ht="26">
      <c r="B162" s="1" t="s">
        <v>61</v>
      </c>
      <c r="C162" s="1">
        <v>18</v>
      </c>
      <c r="D162" s="1">
        <v>12</v>
      </c>
    </row>
    <row r="163" spans="2:4">
      <c r="B163" s="1" t="s">
        <v>57</v>
      </c>
      <c r="C163" s="1">
        <v>18</v>
      </c>
      <c r="D163" s="1">
        <v>12</v>
      </c>
    </row>
    <row r="164" spans="2:4" ht="26">
      <c r="B164" s="1" t="s">
        <v>60</v>
      </c>
      <c r="C164" s="1">
        <v>18</v>
      </c>
      <c r="D164" s="1">
        <v>10</v>
      </c>
    </row>
    <row r="165" spans="2:4" ht="26">
      <c r="B165" s="1" t="s">
        <v>60</v>
      </c>
      <c r="C165" s="1">
        <v>18</v>
      </c>
      <c r="D165" s="1">
        <v>10</v>
      </c>
    </row>
    <row r="166" spans="2:4" ht="26">
      <c r="B166" s="1" t="s">
        <v>58</v>
      </c>
      <c r="C166" s="1">
        <v>18</v>
      </c>
      <c r="D166" s="1">
        <v>5</v>
      </c>
    </row>
    <row r="167" spans="2:4">
      <c r="B167" s="1" t="s">
        <v>52</v>
      </c>
      <c r="C167" s="1">
        <v>17.5</v>
      </c>
      <c r="D167" s="1">
        <v>91.6</v>
      </c>
    </row>
    <row r="168" spans="2:4">
      <c r="B168" s="1" t="s">
        <v>59</v>
      </c>
      <c r="C168" s="1">
        <v>17.5</v>
      </c>
      <c r="D168" s="1">
        <v>40</v>
      </c>
    </row>
    <row r="169" spans="2:4">
      <c r="B169" s="1" t="s">
        <v>54</v>
      </c>
      <c r="C169" s="1">
        <v>17.125</v>
      </c>
      <c r="D169" s="1">
        <v>10</v>
      </c>
    </row>
    <row r="170" spans="2:4" ht="26">
      <c r="B170" s="1" t="s">
        <v>58</v>
      </c>
      <c r="C170" s="1">
        <v>17.125</v>
      </c>
      <c r="D170" s="1">
        <v>1</v>
      </c>
    </row>
    <row r="171" spans="2:4">
      <c r="B171" s="1" t="s">
        <v>57</v>
      </c>
      <c r="C171" s="1">
        <v>17</v>
      </c>
      <c r="D171" s="1">
        <v>150</v>
      </c>
    </row>
    <row r="172" spans="2:4">
      <c r="B172" s="1" t="s">
        <v>65</v>
      </c>
      <c r="C172" s="1">
        <v>17</v>
      </c>
      <c r="D172" s="1">
        <v>100</v>
      </c>
    </row>
    <row r="173" spans="2:4" ht="26">
      <c r="B173" s="1" t="s">
        <v>62</v>
      </c>
      <c r="C173" s="1">
        <v>17</v>
      </c>
      <c r="D173" s="1">
        <v>14</v>
      </c>
    </row>
    <row r="174" spans="2:4">
      <c r="B174" s="1" t="s">
        <v>65</v>
      </c>
      <c r="C174" s="1">
        <v>17</v>
      </c>
      <c r="D174" s="1">
        <v>12</v>
      </c>
    </row>
    <row r="175" spans="2:4" ht="26">
      <c r="B175" s="1" t="s">
        <v>61</v>
      </c>
      <c r="C175" s="1">
        <v>17</v>
      </c>
      <c r="D175" s="1">
        <v>12</v>
      </c>
    </row>
    <row r="176" spans="2:4">
      <c r="B176" s="1" t="s">
        <v>57</v>
      </c>
      <c r="C176" s="1">
        <v>17</v>
      </c>
      <c r="D176" s="1">
        <v>12</v>
      </c>
    </row>
    <row r="177" spans="2:4" ht="26">
      <c r="B177" s="1" t="s">
        <v>60</v>
      </c>
      <c r="C177" s="1">
        <v>17</v>
      </c>
      <c r="D177" s="1">
        <v>10</v>
      </c>
    </row>
    <row r="178" spans="2:4">
      <c r="B178" s="1" t="s">
        <v>54</v>
      </c>
      <c r="C178" s="1">
        <v>16.125</v>
      </c>
      <c r="D178" s="1">
        <v>10</v>
      </c>
    </row>
    <row r="179" spans="2:4" ht="26">
      <c r="B179" s="1" t="s">
        <v>58</v>
      </c>
      <c r="C179" s="1">
        <v>16.125</v>
      </c>
      <c r="D179" s="1">
        <v>1</v>
      </c>
    </row>
    <row r="180" spans="2:4">
      <c r="B180" s="1" t="s">
        <v>65</v>
      </c>
      <c r="C180" s="1">
        <v>16</v>
      </c>
      <c r="D180" s="1">
        <v>91.6</v>
      </c>
    </row>
    <row r="181" spans="2:4" ht="26">
      <c r="B181" s="1" t="s">
        <v>60</v>
      </c>
      <c r="C181" s="1">
        <v>16</v>
      </c>
      <c r="D181" s="1">
        <v>10</v>
      </c>
    </row>
    <row r="182" spans="2:4" ht="26">
      <c r="B182" s="1" t="s">
        <v>58</v>
      </c>
      <c r="C182" s="1">
        <v>16</v>
      </c>
      <c r="D182" s="1">
        <v>5</v>
      </c>
    </row>
    <row r="183" spans="2:4">
      <c r="B183" s="1" t="s">
        <v>59</v>
      </c>
      <c r="C183" s="1">
        <v>15.5</v>
      </c>
      <c r="D183" s="1">
        <v>50</v>
      </c>
    </row>
    <row r="184" spans="2:4">
      <c r="B184" s="1" t="s">
        <v>65</v>
      </c>
      <c r="C184" s="1">
        <v>15</v>
      </c>
      <c r="D184" s="1">
        <v>100</v>
      </c>
    </row>
    <row r="185" spans="2:4" ht="26">
      <c r="B185" s="1" t="s">
        <v>62</v>
      </c>
      <c r="C185" s="1">
        <v>15</v>
      </c>
      <c r="D185" s="1">
        <v>50</v>
      </c>
    </row>
    <row r="186" spans="2:4" ht="26">
      <c r="B186" s="1" t="s">
        <v>60</v>
      </c>
      <c r="C186" s="1">
        <v>15</v>
      </c>
      <c r="D186" s="1">
        <v>20</v>
      </c>
    </row>
    <row r="187" spans="2:4" ht="26">
      <c r="B187" s="1" t="s">
        <v>55</v>
      </c>
      <c r="C187" s="1">
        <v>15</v>
      </c>
      <c r="D187" s="1">
        <v>15</v>
      </c>
    </row>
    <row r="188" spans="2:4" ht="26">
      <c r="B188" s="1" t="s">
        <v>60</v>
      </c>
      <c r="C188" s="1">
        <v>15</v>
      </c>
      <c r="D188" s="1">
        <v>10</v>
      </c>
    </row>
    <row r="189" spans="2:4" ht="26">
      <c r="B189" s="1" t="s">
        <v>58</v>
      </c>
      <c r="C189" s="1">
        <v>15</v>
      </c>
      <c r="D189" s="1">
        <v>6</v>
      </c>
    </row>
    <row r="190" spans="2:4">
      <c r="B190" s="1" t="s">
        <v>53</v>
      </c>
      <c r="C190" s="1">
        <v>14</v>
      </c>
      <c r="D190" s="1">
        <v>25</v>
      </c>
    </row>
    <row r="191" spans="2:4" ht="26">
      <c r="B191" s="1" t="s">
        <v>55</v>
      </c>
      <c r="C191" s="1">
        <v>13.5</v>
      </c>
      <c r="D191" s="1">
        <v>15</v>
      </c>
    </row>
    <row r="192" spans="2:4" ht="26">
      <c r="B192" s="1" t="s">
        <v>61</v>
      </c>
      <c r="C192" s="1">
        <v>12.625</v>
      </c>
      <c r="D192" s="1">
        <v>50</v>
      </c>
    </row>
    <row r="193" spans="2:4">
      <c r="B193" s="1" t="s">
        <v>53</v>
      </c>
      <c r="C193" s="1">
        <v>12.5</v>
      </c>
      <c r="D193" s="1">
        <v>50</v>
      </c>
    </row>
    <row r="194" spans="2:4" ht="26">
      <c r="B194" s="1" t="s">
        <v>55</v>
      </c>
      <c r="C194" s="1">
        <v>12</v>
      </c>
      <c r="D194" s="1">
        <v>20</v>
      </c>
    </row>
    <row r="195" spans="2:4" ht="26">
      <c r="B195" s="1" t="s">
        <v>58</v>
      </c>
      <c r="C195" s="1">
        <v>12</v>
      </c>
      <c r="D195" s="1">
        <v>10</v>
      </c>
    </row>
    <row r="196" spans="2:4" ht="26">
      <c r="B196" s="1" t="s">
        <v>58</v>
      </c>
      <c r="C196" s="1">
        <v>11.125</v>
      </c>
      <c r="D196" s="1">
        <v>5</v>
      </c>
    </row>
    <row r="197" spans="2:4" ht="26">
      <c r="B197" s="1" t="s">
        <v>61</v>
      </c>
      <c r="C197" s="1">
        <v>10.625</v>
      </c>
      <c r="D197" s="1">
        <v>50</v>
      </c>
    </row>
    <row r="198" spans="2:4" ht="26">
      <c r="B198" s="1" t="s">
        <v>60</v>
      </c>
      <c r="C198" s="1">
        <v>8</v>
      </c>
      <c r="D198" s="1">
        <v>10</v>
      </c>
    </row>
    <row r="199" spans="2:4" ht="26">
      <c r="B199" s="1" t="s">
        <v>60</v>
      </c>
      <c r="C199" s="1">
        <v>5</v>
      </c>
      <c r="D199" s="1">
        <v>25</v>
      </c>
    </row>
    <row r="200" spans="2:4" ht="26">
      <c r="B200" s="1" t="s">
        <v>60</v>
      </c>
      <c r="C200" s="1">
        <v>3</v>
      </c>
      <c r="D200" s="1">
        <v>25</v>
      </c>
    </row>
    <row r="201" spans="2:4" ht="26">
      <c r="B201" s="1" t="s">
        <v>60</v>
      </c>
      <c r="C201" s="1">
        <v>2</v>
      </c>
      <c r="D201" s="1">
        <v>25</v>
      </c>
    </row>
    <row r="202" spans="2:4" ht="26">
      <c r="B202" s="1" t="s">
        <v>60</v>
      </c>
      <c r="C202" s="1">
        <v>1</v>
      </c>
      <c r="D202" s="1">
        <v>50</v>
      </c>
    </row>
  </sheetData>
  <sortState ref="E33:E45">
    <sortCondition descending="1" ref="E33:E45"/>
  </sortState>
  <phoneticPr fontId="2" type="noConversion"/>
  <pageMargins left="0.75" right="0.75" top="1" bottom="1" header="0.5" footer="0.5"/>
  <pageSetup paperSize="0" orientation="portrait" horizontalDpi="4294967292" verticalDpi="429496729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Arizona</Company>
  <LinksUpToDate>false</LinksUpToDate>
  <SharedDoc>false</SharedDoc>
  <HyperlinksChanged>false</HyperlinksChanged>
  <AppVersion>12.0256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Lamoureux</dc:creator>
  <cp:lastModifiedBy>Chris Lamoureux</cp:lastModifiedBy>
  <dcterms:created xsi:type="dcterms:W3CDTF">2013-03-26T19:12:55Z</dcterms:created>
  <dcterms:modified xsi:type="dcterms:W3CDTF">2013-03-27T21:47:03Z</dcterms:modified>
</cp:coreProperties>
</file>